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mrslogsa.sharepoint.com/sites/GGDesenvolvimentodePessoas-TreinamentoeDesenvolvimento/Documentos Compartilhados/Treinamento e Desenvolvimento/01 Gestão de Talentos e Liderança/07. Demandas Extras/23. RDT/IME/"/>
    </mc:Choice>
  </mc:AlternateContent>
  <xr:revisionPtr revIDLastSave="40" documentId="8_{1A67A2E3-9868-4CFE-AB32-3C2304D3D7F4}" xr6:coauthVersionLast="47" xr6:coauthVersionMax="47" xr10:uidLastSave="{53DC43D0-5B47-4E23-B3A5-9D04B346F62B}"/>
  <bookViews>
    <workbookView xWindow="-110" yWindow="-110" windowWidth="19420" windowHeight="10420" xr2:uid="{00000000-000D-0000-FFFF-FFFF00000000}"/>
  </bookViews>
  <sheets>
    <sheet name="Plan1" sheetId="1" r:id="rId1"/>
    <sheet name="Planilha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C5" i="1"/>
  <c r="C7" i="1"/>
  <c r="C37" i="1"/>
  <c r="C75" i="1"/>
  <c r="C91" i="1"/>
  <c r="B107" i="1"/>
  <c r="C107" i="1"/>
  <c r="C85" i="1"/>
  <c r="C96" i="1"/>
  <c r="C42" i="1"/>
  <c r="C51" i="1"/>
  <c r="C63" i="1"/>
  <c r="C78" i="1"/>
  <c r="B10" i="1"/>
  <c r="B29" i="1"/>
  <c r="C29" i="1" s="1"/>
  <c r="B20" i="1"/>
  <c r="C20" i="1" s="1"/>
  <c r="C1" i="2"/>
  <c r="C10" i="1"/>
</calcChain>
</file>

<file path=xl/sharedStrings.xml><?xml version="1.0" encoding="utf-8"?>
<sst xmlns="http://schemas.openxmlformats.org/spreadsheetml/2006/main" count="21" uniqueCount="15">
  <si>
    <t>Referência de valores para diária de hospedagem e alimentação R$425,00 por dia.</t>
  </si>
  <si>
    <t>§ 4º Os gastos com diárias e meia-diárias deverão respeitar os parâmetros adotados pelo Poder Executivo Federal. (Acrescentado pela PORTARIA Nº 9, DE 9 DE AGOSTO DE 2024.
Justificativa de contratação:
O Instituto Militar de Engenharia formatou o curso para atender as necessidades das ferrovias de forma presencial.
Art. 7º Os valores indicados nos projetos deverão observar os sistemas de custos referenciais oficiais. § 1º Na impossibilidade de aplicação da regra prevista no caput, poderão ser aceitos custos referenciais utilizados pelo Poder Público, desde que normatizados ou devidamente comprovados. (Redação dada pela PORTARIA Nº 9, DE 9 DE AGOSTO DE 2024) Redações Anteriores § 2º Na impossibilidade de aplicação da regra prevista no caput ou no § 1º, deverá ser apresentada pesquisa de mercado composta por, pelo menos, 3 (três) cotações obtidas com no máximo 6 (seis) meses de antecedência da data de envio do Plano de Trabalho. (Redação dada pela PORTARIA Nº 9, DE 9 DE AGOSTO DE 2024) Redações Anteriores § 3º Na impossibilidade de aplicação da regra prevista no caput, no § 1º ou no § 2º, a concessionária deverá apresentar a proposta técnica e comercial, observado o disposto no § 3º do art. 6º, e o cronograma físico-financeiro do proponente executor e justificar os motivos de sua contratação. (Redação dada pela PORTARIA Nº 9, DE 9 DE AGOSTO DE 2024) Redações Anteriores)</t>
  </si>
  <si>
    <t>Referência de valores de deslocamento</t>
  </si>
  <si>
    <t>Aéreo</t>
  </si>
  <si>
    <t>Considerando a média de 5 colaboradores vindo de SP para RJ ida e volta na menor tarifa.</t>
  </si>
  <si>
    <t>Ônibus</t>
  </si>
  <si>
    <t>Avião</t>
  </si>
  <si>
    <t>Considerando a média de 3 colaboradores vindo de JF para RJ ida e volta na menor tarifa.</t>
  </si>
  <si>
    <t>Considerando a média de 2 colaboradores vindo de BH para RJ ida e volta na menor tarifa.</t>
  </si>
  <si>
    <t>Considerando a média de 10 colaboradores vindo deBSB para RJ ida e volta na menor tarifa.</t>
  </si>
  <si>
    <t>Média Brasilia</t>
  </si>
  <si>
    <t>MédiaJF</t>
  </si>
  <si>
    <t>Média BH</t>
  </si>
  <si>
    <t>Média SP</t>
  </si>
  <si>
    <t>Soma das médias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</si>
</sst>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/>
    <xf numFmtId="8" fontId="2" fillId="0" borderId="0" xfId="0" applyNumberFormat="1" applyFont="1" applyAlignment="1">
      <alignment horizontal="center"/>
    </xf>
    <xf numFmtId="8" fontId="1" fillId="0" borderId="0" xfId="0" applyNumberFormat="1" applyFont="1" applyAlignment="1">
      <alignment horizontal="center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8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44" fontId="0" fillId="2" borderId="0" xfId="0" applyNumberFormat="1" applyFill="1" applyAlignment="1">
      <alignment horizontal="center"/>
    </xf>
    <xf numFmtId="8" fontId="0" fillId="2" borderId="0" xfId="0" applyNumberFormat="1" applyFill="1" applyAlignment="1">
      <alignment horizontal="center"/>
    </xf>
    <xf numFmtId="8" fontId="0" fillId="0" borderId="0" xfId="0" applyNumberFormat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38100</xdr:rowOff>
    </xdr:from>
    <xdr:to>
      <xdr:col>0</xdr:col>
      <xdr:colOff>8603432</xdr:colOff>
      <xdr:row>16</xdr:row>
      <xdr:rowOff>84507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5DDEEBB-0B1C-4B9F-1320-B0FA7BABC8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429000"/>
          <a:ext cx="8603432" cy="17243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37</xdr:row>
      <xdr:rowOff>171450</xdr:rowOff>
    </xdr:from>
    <xdr:to>
      <xdr:col>0</xdr:col>
      <xdr:colOff>8694948</xdr:colOff>
      <xdr:row>48</xdr:row>
      <xdr:rowOff>3579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E627623-5384-85CE-43F0-9167E62C8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5575300"/>
          <a:ext cx="8694948" cy="1876829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18</xdr:row>
      <xdr:rowOff>9525</xdr:rowOff>
    </xdr:from>
    <xdr:to>
      <xdr:col>0</xdr:col>
      <xdr:colOff>8667750</xdr:colOff>
      <xdr:row>25</xdr:row>
      <xdr:rowOff>133350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F0353C07-C1E1-9EC7-6644-F0A2695BBB9D}"/>
            </a:ext>
            <a:ext uri="{147F2762-F138-4A5C-976F-8EAC2B608ADB}">
              <a16:predDERef xmlns:a16="http://schemas.microsoft.com/office/drawing/2014/main" pred="{1E627623-5384-85CE-43F0-9167E62C83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100" y="5353050"/>
          <a:ext cx="8629650" cy="1457325"/>
        </a:xfrm>
        <a:prstGeom prst="rect">
          <a:avLst/>
        </a:prstGeom>
      </xdr:spPr>
    </xdr:pic>
    <xdr:clientData/>
  </xdr:twoCellAnchor>
  <xdr:twoCellAnchor editAs="oneCell">
    <xdr:from>
      <xdr:col>0</xdr:col>
      <xdr:colOff>38100</xdr:colOff>
      <xdr:row>26</xdr:row>
      <xdr:rowOff>104775</xdr:rowOff>
    </xdr:from>
    <xdr:to>
      <xdr:col>0</xdr:col>
      <xdr:colOff>8629650</xdr:colOff>
      <xdr:row>34</xdr:row>
      <xdr:rowOff>57150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5B792F95-7C2F-ADE7-44CC-03B7B3D296F1}"/>
            </a:ext>
            <a:ext uri="{147F2762-F138-4A5C-976F-8EAC2B608ADB}">
              <a16:predDERef xmlns:a16="http://schemas.microsoft.com/office/drawing/2014/main" pred="{F0353C07-C1E1-9EC7-6644-F0A2695BBB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8100" y="6962775"/>
          <a:ext cx="8591550" cy="14763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8601075</xdr:colOff>
      <xdr:row>58</xdr:row>
      <xdr:rowOff>180975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6C7CEA61-6F71-D519-234C-FA172830BE8E}"/>
            </a:ext>
            <a:ext uri="{147F2762-F138-4A5C-976F-8EAC2B608ADB}">
              <a16:predDERef xmlns:a16="http://schemas.microsoft.com/office/drawing/2014/main" pred="{5B792F95-7C2F-ADE7-44CC-03B7B3D296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1210925"/>
          <a:ext cx="8601075" cy="1838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61</xdr:row>
      <xdr:rowOff>0</xdr:rowOff>
    </xdr:from>
    <xdr:to>
      <xdr:col>0</xdr:col>
      <xdr:colOff>8610600</xdr:colOff>
      <xdr:row>69</xdr:row>
      <xdr:rowOff>114300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C94FA03E-76CA-79D0-E27E-13CFF29BCDE5}"/>
            </a:ext>
            <a:ext uri="{147F2762-F138-4A5C-976F-8EAC2B608ADB}">
              <a16:predDERef xmlns:a16="http://schemas.microsoft.com/office/drawing/2014/main" pred="{6C7CEA61-6F71-D519-234C-FA172830BE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3411200"/>
          <a:ext cx="8610600" cy="15906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152400</xdr:rowOff>
    </xdr:from>
    <xdr:to>
      <xdr:col>0</xdr:col>
      <xdr:colOff>8810625</xdr:colOff>
      <xdr:row>81</xdr:row>
      <xdr:rowOff>142875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49C43949-4F13-7224-D2AC-D784A698BDE9}"/>
            </a:ext>
            <a:ext uri="{147F2762-F138-4A5C-976F-8EAC2B608ADB}">
              <a16:predDERef xmlns:a16="http://schemas.microsoft.com/office/drawing/2014/main" pred="{C94FA03E-76CA-79D0-E27E-13CFF29BCD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6173450"/>
          <a:ext cx="8810625" cy="10763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83</xdr:row>
      <xdr:rowOff>0</xdr:rowOff>
    </xdr:from>
    <xdr:to>
      <xdr:col>0</xdr:col>
      <xdr:colOff>8867775</xdr:colOff>
      <xdr:row>88</xdr:row>
      <xdr:rowOff>47625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0F74FE93-1219-4288-835D-BB4EC614BBF8}"/>
            </a:ext>
            <a:ext uri="{147F2762-F138-4A5C-976F-8EAC2B608ADB}">
              <a16:predDERef xmlns:a16="http://schemas.microsoft.com/office/drawing/2014/main" pred="{49C43949-4F13-7224-D2AC-D784A698BD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7468850"/>
          <a:ext cx="8867775" cy="9620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91</xdr:row>
      <xdr:rowOff>122239</xdr:rowOff>
    </xdr:from>
    <xdr:to>
      <xdr:col>0</xdr:col>
      <xdr:colOff>8587694</xdr:colOff>
      <xdr:row>104</xdr:row>
      <xdr:rowOff>166688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40D53E32-D4FD-0758-BB05-C844E077DC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8822989"/>
          <a:ext cx="8587694" cy="2417762"/>
        </a:xfrm>
        <a:prstGeom prst="rect">
          <a:avLst/>
        </a:prstGeom>
      </xdr:spPr>
    </xdr:pic>
    <xdr:clientData/>
  </xdr:twoCellAnchor>
  <xdr:twoCellAnchor editAs="oneCell">
    <xdr:from>
      <xdr:col>0</xdr:col>
      <xdr:colOff>31750</xdr:colOff>
      <xdr:row>105</xdr:row>
      <xdr:rowOff>8601</xdr:rowOff>
    </xdr:from>
    <xdr:to>
      <xdr:col>0</xdr:col>
      <xdr:colOff>8945563</xdr:colOff>
      <xdr:row>133</xdr:row>
      <xdr:rowOff>158750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F291739E-CA03-0CDB-43A2-F9C053B0DC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1750" y="21265226"/>
          <a:ext cx="8913813" cy="5261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0"/>
  <sheetViews>
    <sheetView tabSelected="1" topLeftCell="A4" zoomScale="80" zoomScaleNormal="80" workbookViewId="0">
      <selection activeCell="D5" sqref="D5"/>
    </sheetView>
  </sheetViews>
  <sheetFormatPr defaultRowHeight="14.5" x14ac:dyDescent="0.35"/>
  <cols>
    <col min="1" max="1" width="133.1796875" customWidth="1"/>
    <col min="2" max="2" width="16.7265625" style="4" customWidth="1"/>
    <col min="3" max="3" width="15" style="4" customWidth="1"/>
    <col min="4" max="4" width="12.81640625" bestFit="1" customWidth="1"/>
  </cols>
  <sheetData>
    <row r="1" spans="1:4" s="4" customFormat="1" x14ac:dyDescent="0.35">
      <c r="A1" s="3" t="s">
        <v>0</v>
      </c>
    </row>
    <row r="2" spans="1:4" s="1" customFormat="1" ht="180" customHeight="1" x14ac:dyDescent="0.35">
      <c r="A2" s="2" t="s">
        <v>1</v>
      </c>
      <c r="B2" s="5"/>
      <c r="C2" s="5"/>
    </row>
    <row r="5" spans="1:4" x14ac:dyDescent="0.35">
      <c r="A5" s="3" t="s">
        <v>2</v>
      </c>
      <c r="B5" s="15" t="s">
        <v>14</v>
      </c>
      <c r="C5" s="17">
        <f>C7+C37+C75+C91</f>
        <v>22226.101666666669</v>
      </c>
      <c r="D5" s="18">
        <f>C5*10</f>
        <v>222261.01666666669</v>
      </c>
    </row>
    <row r="7" spans="1:4" s="6" customFormat="1" x14ac:dyDescent="0.35">
      <c r="A7" s="6" t="s">
        <v>4</v>
      </c>
      <c r="B7" s="15" t="s">
        <v>13</v>
      </c>
      <c r="C7" s="17">
        <f>AVERAGE(C10,C20,C29)</f>
        <v>3991.0499999999993</v>
      </c>
    </row>
    <row r="8" spans="1:4" s="6" customFormat="1" x14ac:dyDescent="0.35">
      <c r="B8" s="4"/>
      <c r="C8" s="4"/>
    </row>
    <row r="9" spans="1:4" x14ac:dyDescent="0.35">
      <c r="B9" s="3" t="s">
        <v>3</v>
      </c>
    </row>
    <row r="10" spans="1:4" x14ac:dyDescent="0.35">
      <c r="B10" s="7">
        <f>SUM(272.31+272.31)</f>
        <v>544.62</v>
      </c>
      <c r="C10" s="7">
        <f>B10*5</f>
        <v>2723.1</v>
      </c>
    </row>
    <row r="19" spans="2:3" x14ac:dyDescent="0.35">
      <c r="B19" s="3" t="s">
        <v>3</v>
      </c>
    </row>
    <row r="20" spans="2:3" x14ac:dyDescent="0.35">
      <c r="B20" s="10">
        <f>SUM(389.21+505.46)</f>
        <v>894.67</v>
      </c>
      <c r="C20" s="11">
        <f>B20*5</f>
        <v>4473.3499999999995</v>
      </c>
    </row>
    <row r="28" spans="2:3" x14ac:dyDescent="0.35">
      <c r="B28" s="3" t="s">
        <v>3</v>
      </c>
    </row>
    <row r="29" spans="2:3" x14ac:dyDescent="0.35">
      <c r="B29" s="10">
        <f>SUM(415.17+540.17)</f>
        <v>955.33999999999992</v>
      </c>
      <c r="C29" s="10">
        <f>B29*5</f>
        <v>4776.7</v>
      </c>
    </row>
    <row r="37" spans="1:4" x14ac:dyDescent="0.35">
      <c r="B37" s="15" t="s">
        <v>12</v>
      </c>
      <c r="C37" s="17">
        <f>AVERAGE(C42,C51,C63)</f>
        <v>1594.5666666666666</v>
      </c>
    </row>
    <row r="38" spans="1:4" x14ac:dyDescent="0.35">
      <c r="A38" s="6" t="s">
        <v>8</v>
      </c>
    </row>
    <row r="39" spans="1:4" x14ac:dyDescent="0.35">
      <c r="D39" s="7"/>
    </row>
    <row r="41" spans="1:4" x14ac:dyDescent="0.35">
      <c r="B41" s="3" t="s">
        <v>3</v>
      </c>
    </row>
    <row r="42" spans="1:4" x14ac:dyDescent="0.35">
      <c r="B42" s="7">
        <v>731.41</v>
      </c>
      <c r="C42" s="7">
        <f>B42*2</f>
        <v>1462.82</v>
      </c>
    </row>
    <row r="50" spans="2:3" x14ac:dyDescent="0.35">
      <c r="B50" s="3" t="s">
        <v>3</v>
      </c>
    </row>
    <row r="51" spans="2:3" x14ac:dyDescent="0.35">
      <c r="B51" s="10">
        <v>778.27</v>
      </c>
      <c r="C51" s="10">
        <f>B51*2</f>
        <v>1556.54</v>
      </c>
    </row>
    <row r="62" spans="2:3" x14ac:dyDescent="0.35">
      <c r="B62" s="3" t="s">
        <v>3</v>
      </c>
    </row>
    <row r="63" spans="2:3" x14ac:dyDescent="0.35">
      <c r="B63" s="11">
        <v>882.17</v>
      </c>
      <c r="C63" s="11">
        <f>B63*2</f>
        <v>1764.34</v>
      </c>
    </row>
    <row r="75" spans="1:3" x14ac:dyDescent="0.35">
      <c r="A75" s="6" t="s">
        <v>7</v>
      </c>
      <c r="B75" s="15" t="s">
        <v>11</v>
      </c>
      <c r="C75" s="17">
        <f>AVERAGE(C78,C85)</f>
        <v>173.83499999999998</v>
      </c>
    </row>
    <row r="77" spans="1:3" x14ac:dyDescent="0.35">
      <c r="B77" s="8" t="s">
        <v>5</v>
      </c>
      <c r="C77" s="7"/>
    </row>
    <row r="78" spans="1:3" x14ac:dyDescent="0.35">
      <c r="B78" s="7">
        <v>64.989999999999995</v>
      </c>
      <c r="C78" s="7">
        <f>B78*3</f>
        <v>194.96999999999997</v>
      </c>
    </row>
    <row r="84" spans="1:3" x14ac:dyDescent="0.35">
      <c r="B84" s="8" t="s">
        <v>5</v>
      </c>
    </row>
    <row r="85" spans="1:3" x14ac:dyDescent="0.35">
      <c r="B85" s="11">
        <v>50.9</v>
      </c>
      <c r="C85" s="11">
        <f>B85*3</f>
        <v>152.69999999999999</v>
      </c>
    </row>
    <row r="91" spans="1:3" x14ac:dyDescent="0.35">
      <c r="A91" s="6" t="s">
        <v>9</v>
      </c>
      <c r="B91" s="15" t="s">
        <v>10</v>
      </c>
      <c r="C91" s="16">
        <f>AVERAGE(C96,C107)</f>
        <v>16466.650000000001</v>
      </c>
    </row>
    <row r="95" spans="1:3" x14ac:dyDescent="0.35">
      <c r="B95" s="12" t="s">
        <v>6</v>
      </c>
    </row>
    <row r="96" spans="1:3" x14ac:dyDescent="0.35">
      <c r="B96" s="13">
        <v>1317.72</v>
      </c>
      <c r="C96" s="14">
        <f>B96*10</f>
        <v>13177.2</v>
      </c>
    </row>
    <row r="107" spans="1:3" x14ac:dyDescent="0.35">
      <c r="B107" s="13">
        <f>1975.61</f>
        <v>1975.61</v>
      </c>
      <c r="C107" s="14">
        <f>B107*10</f>
        <v>19756.099999999999</v>
      </c>
    </row>
    <row r="110" spans="1:3" x14ac:dyDescent="0.35">
      <c r="A110" s="4"/>
      <c r="B110" s="14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E189A-FB95-4980-A43A-0DA4C413BCDC}">
  <dimension ref="A1:C1"/>
  <sheetViews>
    <sheetView workbookViewId="0">
      <selection activeCell="C1" sqref="C1"/>
    </sheetView>
  </sheetViews>
  <sheetFormatPr defaultRowHeight="14.5" x14ac:dyDescent="0.35"/>
  <cols>
    <col min="3" max="3" width="11.453125" bestFit="1" customWidth="1"/>
  </cols>
  <sheetData>
    <row r="1" spans="1:3" x14ac:dyDescent="0.35">
      <c r="A1">
        <v>6880.15</v>
      </c>
      <c r="C1" s="9">
        <f>A1*10</f>
        <v>68801.5</v>
      </c>
    </row>
  </sheetData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D48B00628D9ED4D9C809DA14F867FB6" ma:contentTypeVersion="22" ma:contentTypeDescription="Crie um novo documento." ma:contentTypeScope="" ma:versionID="942303816bcf1145a0eea160685dc2ec">
  <xsd:schema xmlns:xsd="http://www.w3.org/2001/XMLSchema" xmlns:xs="http://www.w3.org/2001/XMLSchema" xmlns:p="http://schemas.microsoft.com/office/2006/metadata/properties" xmlns:ns1="http://schemas.microsoft.com/sharepoint/v3" xmlns:ns2="f4c45209-9da6-4226-8983-b3c15e5fc568" xmlns:ns3="0846be6d-4ff5-45fb-822e-d544b1d35fe4" targetNamespace="http://schemas.microsoft.com/office/2006/metadata/properties" ma:root="true" ma:fieldsID="7a72de1dce38331ae44ba58d097024d1" ns1:_="" ns2:_="" ns3:_="">
    <xsd:import namespace="http://schemas.microsoft.com/sharepoint/v3"/>
    <xsd:import namespace="f4c45209-9da6-4226-8983-b3c15e5fc568"/>
    <xsd:import namespace="0846be6d-4ff5-45fb-822e-d544b1d35fe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c45209-9da6-4226-8983-b3c15e5fc56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39b3df8b-50dc-43da-9383-d09e7ed947e2}" ma:internalName="TaxCatchAll" ma:showField="CatchAllData" ma:web="f4c45209-9da6-4226-8983-b3c15e5fc56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6be6d-4ff5-45fb-822e-d544b1d35f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b3427d64-46e0-4132-aeab-1fa611e2e5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0846be6d-4ff5-45fb-822e-d544b1d35fe4">
      <Terms xmlns="http://schemas.microsoft.com/office/infopath/2007/PartnerControls"/>
    </lcf76f155ced4ddcb4097134ff3c332f>
    <TaxCatchAll xmlns="f4c45209-9da6-4226-8983-b3c15e5fc568" xsi:nil="true"/>
  </documentManagement>
</p:properties>
</file>

<file path=customXml/itemProps1.xml><?xml version="1.0" encoding="utf-8"?>
<ds:datastoreItem xmlns:ds="http://schemas.openxmlformats.org/officeDocument/2006/customXml" ds:itemID="{193270B3-87EB-4F52-AC9F-F58ABF5873E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932A388-A9C8-40C3-8C32-0DA7BE3A0898}"/>
</file>

<file path=customXml/itemProps3.xml><?xml version="1.0" encoding="utf-8"?>
<ds:datastoreItem xmlns:ds="http://schemas.openxmlformats.org/officeDocument/2006/customXml" ds:itemID="{FB8F14BA-3A32-45B9-AB16-17FD119A9FF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8427f90a-6ad2-4e83-9fa3-69f932e99aa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Carolina Freitas</dc:creator>
  <cp:keywords/>
  <dc:description/>
  <cp:lastModifiedBy>Larissa Vianna</cp:lastModifiedBy>
  <cp:revision/>
  <dcterms:created xsi:type="dcterms:W3CDTF">2015-06-05T18:19:34Z</dcterms:created>
  <dcterms:modified xsi:type="dcterms:W3CDTF">2025-02-13T12:19:27Z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0x0101001D48B00628D9ED4D9C809DA14F867FB6</vt:lpwstr>
  </property>
  <property fmtid="{D5CDD505-2E9C-101B-9397-08002B2CF9AE}" pid="3" name="MediaServiceImageTags">
    <vt:lpwstr/>
  </property>
</Properties>
</file>